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hông số" state="visible" r:id="rId5"/>
    <sheet sheetId="3" name="Theo năm" state="visible" r:id="rId6"/>
  </sheets>
  <definedNames>
    <definedName name="_xlnm.Print_Titles" localSheetId="0">'Hướng dẫn'!$4:$4</definedName>
    <definedName name="_xlnm.Print_Titles" localSheetId="1">'Thông số'!$4:$4</definedName>
    <definedName name="_xlnm.Print_Titles" localSheetId="2">'Theo năm'!$4:$4</definedName>
  </definedNames>
  <calcPr calcId="171027" fullCalcOnLoad="1"/>
</workbook>
</file>

<file path=xl/sharedStrings.xml><?xml version="1.0" encoding="utf-8"?>
<sst xmlns="http://schemas.openxmlformats.org/spreadsheetml/2006/main" count="52" uniqueCount="38">
  <si>
    <t>BẢN MẪU – dữ liệu giả · Chi phí thuê mặt bằng</t>
  </si>
  <si>
    <t>BẢN MẪU – dữ liệu giả · Mặt bằng mẫu 80 m²: thuê 25.000.000đ/tháng × 36 tháng, điểm hợp đồng 50/100 · tạo ngày 01/11/2026</t>
  </si>
  <si>
    <t/>
  </si>
  <si>
    <t>Hướng dẫn sử dụng</t>
  </si>
  <si>
    <t>File này để làm gì: so sánh chi phí thật của mặt bằng trước khi ký (tiền thuê tăng dần, cọc, cải tạo, phí).</t>
  </si>
  <si>
    <t>1</t>
  </si>
  <si>
    <t>Sheet "Thông số": sửa giá thuê, tăng giá, thời hạn, cọc, cải tạo ở ô vàng.</t>
  </si>
  <si>
    <t>2</t>
  </si>
  <si>
    <t>Sheet "Theo năm": tiền thuê từng năm và tổng tự tính lại.</t>
  </si>
  <si>
    <t>Căn cứ: BLDS 2015 Điều 473 (giá thuê do các bên thoả thuận), Điều 328 (đặt cọc).</t>
  </si>
  <si>
    <t>Ô công thức đã khoá để tránh sửa nhầm (Review &gt; Unprotect Sheet, không có mật khẩu). In khổ A4.</t>
  </si>
  <si>
    <t>Miễn trừ: Thuê Mặt Bằng là công cụ tự kiểm và mẫu tham khảo, không phải tư vấn pháp lý; không đàm phán hay ký hộ. Chúng tôi không lưu thông tin bạn nhập vào công cụ.</t>
  </si>
  <si>
    <t>Tạo bởi Thuê Mặt Bằng · thuematbang.hoagao.store · support@hoagao.store</t>
  </si>
  <si>
    <t>BẢN MẪU – dữ liệu giả · Thông số thuê</t>
  </si>
  <si>
    <t>Thông số</t>
  </si>
  <si>
    <t>Giá trị</t>
  </si>
  <si>
    <t>Ghi chú</t>
  </si>
  <si>
    <t>Tiền thuê tháng đầu</t>
  </si>
  <si>
    <t>Tăng giá mỗi năm</t>
  </si>
  <si>
    <t>Áp từ năm thứ hai</t>
  </si>
  <si>
    <t>Thời hạn (tháng)</t>
  </si>
  <si>
    <t>Cọc (số tháng tiền thuê)</t>
  </si>
  <si>
    <t>Hoàn khi trả mặt bằng đúng hợp đồng</t>
  </si>
  <si>
    <t>Trả trước khi ký (số tháng)</t>
  </si>
  <si>
    <t>Phí quản lý, phí khác/tháng</t>
  </si>
  <si>
    <t>Cải tạo, lắp đặt</t>
  </si>
  <si>
    <t>Phí công chứng (nếu công chứng)</t>
  </si>
  <si>
    <t>Ước tính theo TT 257/2016</t>
  </si>
  <si>
    <t>BẢN MẪU – dữ liệu giả · Tiền thuê theo năm</t>
  </si>
  <si>
    <t>Năm</t>
  </si>
  <si>
    <t>Số tháng</t>
  </si>
  <si>
    <t>Giá thuê/tháng</t>
  </si>
  <si>
    <t>Tiền thuê năm</t>
  </si>
  <si>
    <t>Phí khác năm</t>
  </si>
  <si>
    <t>Tổng</t>
  </si>
  <si>
    <t>Tiền cần có khi ký (cọc + trả trước + cải tạo + công chứng)</t>
  </si>
  <si>
    <t>Tổng chi phí cả thời hạn (chưa tính cọc)</t>
  </si>
  <si>
    <t>Bình quân mỗi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</si>
</sst>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₫&quot;"/>
    <numFmt numFmtId="165" formatCode="0.0%"/>
    <numFmt numFmtId="166" formatCode="0.0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color rgb="FF6B625C"/>
      <sz val="8"/>
      <name val="Arial"/>
    </font>
    <font>
      <b/>
      <color rgb="FF8E1330"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5" fontId="5" fillId="4" borderId="1" xfId="0" applyNumberFormat="1" applyFont="1" applyFill="1" applyBorder="1" applyAlignment="1" applyProtection="1">
      <alignment horizontal="right" vertical="center"/>
      <protection locked="0"/>
    </xf>
    <xf numFmtId="3" fontId="5" fillId="4" borderId="1" xfId="0" applyNumberFormat="1" applyFont="1" applyFill="1" applyBorder="1" applyAlignment="1" applyProtection="1">
      <alignment horizontal="right" vertical="center"/>
      <protection locked="0"/>
    </xf>
    <xf numFmtId="166" fontId="5" fillId="4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/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7" fillId="5" borderId="2" xfId="0" applyFont="1" applyFill="1" applyBorder="1"/>
    <xf numFmtId="164" fontId="7" fillId="5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2</v>
      </c>
      <c r="B8" s="8" t="s">
        <v>9</v>
      </c>
    </row>
    <row r="9" spans="1:2" x14ac:dyDescent="0.25">
      <c r="A9" s="5" t="s">
        <v>2</v>
      </c>
      <c r="B9" s="6" t="s">
        <v>10</v>
      </c>
    </row>
    <row r="10" spans="1:2" x14ac:dyDescent="0.25">
      <c r="A10" s="7" t="s">
        <v>2</v>
      </c>
      <c r="B10" s="8" t="s">
        <v>11</v>
      </c>
    </row>
    <row r="11" spans="1:2" x14ac:dyDescent="0.25">
      <c r="A11" s="5" t="s">
        <v>2</v>
      </c>
      <c r="B11" s="6" t="s">
        <v>12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&amp;L&amp;8Thuê Mặt Bằng · thuematbang.hoagao.store&amp;R&amp;8Trang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style="1" customWidth="1"/>
    <col min="2" max="2" width="22" style="1" customWidth="1"/>
    <col min="3" max="3" width="40" style="1" customWidth="1"/>
  </cols>
  <sheetData>
    <row r="1" ht="26" customHeight="1" spans="1:3" x14ac:dyDescent="0.25">
      <c r="A1" s="2" t="s">
        <v>13</v>
      </c>
      <c r="B1" s="2"/>
      <c r="C1" s="2"/>
    </row>
    <row r="2" spans="1:3" x14ac:dyDescent="0.25">
      <c r="A2" s="3" t="s">
        <v>1</v>
      </c>
      <c r="B2" s="3"/>
      <c r="C2" s="3"/>
    </row>
    <row r="4" ht="30" customHeight="1" spans="1:3" x14ac:dyDescent="0.25">
      <c r="A4" s="4" t="s">
        <v>14</v>
      </c>
      <c r="B4" s="4" t="s">
        <v>15</v>
      </c>
      <c r="C4" s="4" t="s">
        <v>16</v>
      </c>
    </row>
    <row r="5" spans="1:3" x14ac:dyDescent="0.25">
      <c r="A5" s="6" t="s">
        <v>17</v>
      </c>
      <c r="B5" s="9">
        <v>25000000</v>
      </c>
      <c r="C5" s="6" t="s">
        <v>2</v>
      </c>
    </row>
    <row r="6" spans="1:3" x14ac:dyDescent="0.25">
      <c r="A6" s="8" t="s">
        <v>18</v>
      </c>
      <c r="B6" s="10">
        <v>0.05</v>
      </c>
      <c r="C6" s="8" t="s">
        <v>19</v>
      </c>
    </row>
    <row r="7" spans="1:3" x14ac:dyDescent="0.25">
      <c r="A7" s="6" t="s">
        <v>20</v>
      </c>
      <c r="B7" s="11">
        <v>36</v>
      </c>
      <c r="C7" s="6" t="s">
        <v>2</v>
      </c>
    </row>
    <row r="8" spans="1:3" x14ac:dyDescent="0.25">
      <c r="A8" s="8" t="s">
        <v>21</v>
      </c>
      <c r="B8" s="12">
        <v>3</v>
      </c>
      <c r="C8" s="8" t="s">
        <v>22</v>
      </c>
    </row>
    <row r="9" spans="1:3" x14ac:dyDescent="0.25">
      <c r="A9" s="6" t="s">
        <v>23</v>
      </c>
      <c r="B9" s="11">
        <v>3</v>
      </c>
      <c r="C9" s="6" t="s">
        <v>2</v>
      </c>
    </row>
    <row r="10" spans="1:3" x14ac:dyDescent="0.25">
      <c r="A10" s="8" t="s">
        <v>24</v>
      </c>
      <c r="B10" s="9">
        <v>0</v>
      </c>
      <c r="C10" s="8" t="s">
        <v>2</v>
      </c>
    </row>
    <row r="11" spans="1:3" x14ac:dyDescent="0.25">
      <c r="A11" s="6" t="s">
        <v>25</v>
      </c>
      <c r="B11" s="9">
        <v>150000000</v>
      </c>
      <c r="C11" s="6" t="s">
        <v>2</v>
      </c>
    </row>
    <row r="12" spans="1:3" x14ac:dyDescent="0.25">
      <c r="A12" s="8" t="s">
        <v>26</v>
      </c>
      <c r="B12" s="9">
        <v>0</v>
      </c>
      <c r="C12" s="8" t="s">
        <v>27</v>
      </c>
    </row>
    <row r="14" spans="1:1" x14ac:dyDescent="0.25">
      <c r="A14" s="13" t="s">
        <v>12</v>
      </c>
    </row>
  </sheetData>
  <sheetProtection sheet="1" formatColumns="0" formatRows="0" autoFilter="0"/>
  <mergeCells count="2">
    <mergeCell ref="A1:C1"/>
    <mergeCell ref="A2:C2"/>
  </mergeCells>
  <dataValidations count="2">
    <dataValidation type="decimal" operator="greaterThanOrEqual" showErrorMessage="1" errorTitle="Số không hợp lệ" error="Nhập số lớn hơn hoặc bằng 0." sqref="B10:B12">
      <formula1>0</formula1>
    </dataValidation>
    <dataValidation type="decimal" operator="greaterThanOrEqual" showErrorMessage="1" errorTitle="Số không hợp lệ" error="Nhập số lớn hơn hoặc bằng 0." sqref="B5:B12">
      <formula1>0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&amp;L&amp;8Thuê Mặt Bằng · thuematbang.hoagao.store&amp;R&amp;8Trang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style="1" customWidth="1"/>
    <col min="3" max="5" width="22" style="1" customWidth="1"/>
  </cols>
  <sheetData>
    <row r="1" ht="26" customHeight="1" spans="1:5" x14ac:dyDescent="0.25">
      <c r="A1" s="2" t="s">
        <v>28</v>
      </c>
      <c r="B1" s="2"/>
      <c r="C1" s="2"/>
      <c r="D1" s="2"/>
      <c r="E1" s="2"/>
    </row>
    <row r="2" spans="1:5" x14ac:dyDescent="0.25">
      <c r="A2" s="3" t="s">
        <v>1</v>
      </c>
      <c r="B2" s="3"/>
      <c r="C2" s="3"/>
      <c r="D2" s="3"/>
      <c r="E2" s="3"/>
    </row>
    <row r="4" ht="30" customHeight="1" spans="1:5" x14ac:dyDescent="0.25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</row>
    <row r="5" spans="1:5" x14ac:dyDescent="0.25">
      <c r="A5" s="14">
        <v>1</v>
      </c>
      <c r="B5" s="14">
        <f>MAX(0,MIN(12,'Thông số'!$B$7-0))</f>
        <v>12</v>
      </c>
      <c r="C5" s="15">
        <f>ROUND('Thông số'!$B$5*(1+'Thông số'!$B$6)^0,0)</f>
        <v>25000000</v>
      </c>
      <c r="D5" s="15">
        <f>B5*C5</f>
        <v>300000000</v>
      </c>
      <c r="E5" s="15">
        <f>B5*'Thông số'!$B$10</f>
        <v>0</v>
      </c>
    </row>
    <row r="6" spans="1:5" x14ac:dyDescent="0.25">
      <c r="A6" s="16">
        <v>2</v>
      </c>
      <c r="B6" s="16">
        <f>MAX(0,MIN(12,'Thông số'!$B$7-12))</f>
        <v>12</v>
      </c>
      <c r="C6" s="17">
        <f>ROUND('Thông số'!$B$5*(1+'Thông số'!$B$6)^1,0)</f>
        <v>26250000</v>
      </c>
      <c r="D6" s="17">
        <f>B6*C6</f>
        <v>315000000</v>
      </c>
      <c r="E6" s="17">
        <f>B6*'Thông số'!$B$10</f>
        <v>0</v>
      </c>
    </row>
    <row r="7" spans="1:5" x14ac:dyDescent="0.25">
      <c r="A7" s="14">
        <v>3</v>
      </c>
      <c r="B7" s="14">
        <f>MAX(0,MIN(12,'Thông số'!$B$7-24))</f>
        <v>12</v>
      </c>
      <c r="C7" s="15">
        <f>ROUND('Thông số'!$B$5*(1+'Thông số'!$B$6)^2,0)</f>
        <v>27562500</v>
      </c>
      <c r="D7" s="15">
        <f>B7*C7</f>
        <v>330750000</v>
      </c>
      <c r="E7" s="15">
        <f>B7*'Thông số'!$B$10</f>
        <v>0</v>
      </c>
    </row>
    <row r="8" spans="1:5" x14ac:dyDescent="0.25">
      <c r="A8" s="18" t="s">
        <v>34</v>
      </c>
      <c r="B8" s="18"/>
      <c r="C8" s="18"/>
      <c r="D8" s="19">
        <f>SUM(D5:D7)</f>
        <v>945750000</v>
      </c>
      <c r="E8" s="19">
        <f>SUM(E5:E7)</f>
        <v>0</v>
      </c>
    </row>
    <row r="10" spans="1:5" x14ac:dyDescent="0.25">
      <c r="A10" s="6" t="s">
        <v>35</v>
      </c>
      <c r="B10" s="6"/>
      <c r="C10" s="6"/>
      <c r="D10" s="15">
        <f>ROUND('Thông số'!$B$5*'Thông số'!$B$8,0)+'Thông số'!$B$5*MIN('Thông số'!$B$9,'Thông số'!$B$7)+'Thông số'!$B$11+'Thông số'!$B$12</f>
        <v>300000000</v>
      </c>
      <c r="E10" s="6"/>
    </row>
    <row r="11" spans="1:5" x14ac:dyDescent="0.25">
      <c r="A11" s="8" t="s">
        <v>36</v>
      </c>
      <c r="B11" s="8"/>
      <c r="C11" s="8"/>
      <c r="D11" s="17">
        <f>D8+E8+'Thông số'!$B$11+'Thông số'!$B$12</f>
        <v>1095750000</v>
      </c>
      <c r="E11" s="8"/>
    </row>
    <row r="12" spans="1:5" x14ac:dyDescent="0.25">
      <c r="A12" s="6" t="s">
        <v>37</v>
      </c>
      <c r="B12" s="6"/>
      <c r="C12" s="6"/>
      <c r="D12" s="15">
        <f>IF('Thông số'!$B$7=0,0,ROUND((D8+E8+'Thông số'!$B$11+'Thông số'!$B$12)/'Thông số'!$B$7,0))</f>
        <v>30437500</v>
      </c>
      <c r="E12" s="6"/>
    </row>
    <row r="14" spans="1:1" x14ac:dyDescent="0.25">
      <c r="A14" s="13" t="s">
        <v>12</v>
      </c>
    </row>
  </sheetData>
  <sheetProtection sheet="1" formatColumns="0" formatRows="0" autoFilter="0"/>
  <mergeCells count="5">
    <mergeCell ref="A1:E1"/>
    <mergeCell ref="A2:E2"/>
    <mergeCell ref="A10:C10"/>
    <mergeCell ref="A11:C11"/>
    <mergeCell ref="A12:C1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&amp;L&amp;8Thuê Mặt Bằng · thuematbang.hoagao.store&amp;R&amp;8Trang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Hướng dẫn</vt:lpstr>
      <vt:lpstr>Thông số</vt:lpstr>
      <vt:lpstr>Theo năm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Thuê Mặt Bằng – Chi phí thuê mặt bằng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